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h_ja_kv\"/>
    </mc:Choice>
  </mc:AlternateContent>
  <xr:revisionPtr revIDLastSave="0" documentId="8_{BA360B5A-2FFB-4D71-94E5-6690C6233266}" xr6:coauthVersionLast="36" xr6:coauthVersionMax="36" xr10:uidLastSave="{00000000-0000-0000-0000-000000000000}"/>
  <bookViews>
    <workbookView xWindow="0" yWindow="0" windowWidth="28800" windowHeight="10200" xr2:uid="{00000000-000D-0000-FFFF-FFFF00000000}"/>
  </bookViews>
  <sheets>
    <sheet name="Toimitilaselvity Loviisa" sheetId="1" r:id="rId1"/>
  </sheets>
  <definedNames>
    <definedName name="_xlnm.Print_Area" localSheetId="0">'Toimitilaselvity Loviisa'!$A$1:$J$98</definedName>
    <definedName name="_xlnm.Print_Titles" localSheetId="0">'Toimitilaselvity Loviisa'!$9:$9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I38" i="1"/>
  <c r="I39" i="1"/>
  <c r="H6" i="1" l="1"/>
  <c r="H59" i="1" l="1"/>
  <c r="H24" i="1"/>
  <c r="G62" i="1"/>
  <c r="G61" i="1"/>
  <c r="G97" i="1" l="1"/>
  <c r="G96" i="1"/>
  <c r="G95" i="1"/>
  <c r="G94" i="1"/>
  <c r="G93" i="1"/>
  <c r="G57" i="1"/>
  <c r="G54" i="1"/>
  <c r="G49" i="1"/>
  <c r="G45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Annette Povenius</author>
  </authors>
  <commentList>
    <comment ref="H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Annette Povenius:</t>
        </r>
        <r>
          <rPr>
            <sz val="9"/>
            <color indexed="81"/>
            <rFont val="Tahoma"/>
            <family val="2"/>
          </rPr>
          <t xml:space="preserve">
1 palveluvastaava
1 palveluohjaaja
1 sosiaaliohjaaja
1 kotiutuskoordinaattori</t>
        </r>
      </text>
    </comment>
    <comment ref="H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Annette Povenius:</t>
        </r>
        <r>
          <rPr>
            <sz val="9"/>
            <color indexed="81"/>
            <rFont val="Tahoma"/>
            <family val="2"/>
          </rPr>
          <t xml:space="preserve">
2 kotihoidonohjaajaa</t>
        </r>
      </text>
    </comment>
    <comment ref="H2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Annette Povenius:</t>
        </r>
        <r>
          <rPr>
            <sz val="9"/>
            <color indexed="81"/>
            <rFont val="Tahoma"/>
            <family val="2"/>
          </rPr>
          <t xml:space="preserve">
1 henkilö 50% työajalla</t>
        </r>
      </text>
    </comment>
    <comment ref="H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Annette Povenius:</t>
        </r>
        <r>
          <rPr>
            <sz val="9"/>
            <color indexed="81"/>
            <rFont val="Tahoma"/>
            <family val="2"/>
          </rPr>
          <t xml:space="preserve">
Henkilön työhuone on täällä mutta henkilö kuuluu seniorihallintoon.</t>
        </r>
      </text>
    </comment>
    <comment ref="H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Annette Povenius:</t>
        </r>
        <r>
          <rPr>
            <sz val="9"/>
            <color indexed="81"/>
            <rFont val="Tahoma"/>
            <family val="2"/>
          </rPr>
          <t xml:space="preserve">
6 työikäisten sos.työ
1 päihdehuol.sostyö
1 vam. Sostyö
1 maahanmuut.palv.
Yht. 8 siirtyvää tehtävää</t>
        </r>
      </text>
    </comment>
    <comment ref="H3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Annette Povenius:</t>
        </r>
        <r>
          <rPr>
            <sz val="9"/>
            <color indexed="81"/>
            <rFont val="Tahoma"/>
            <family val="2"/>
          </rPr>
          <t xml:space="preserve">
7
 lääkärihuonetta, kansliassa 2 lähihoitajaa</t>
        </r>
      </text>
    </comment>
    <comment ref="H3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Annette Povenius:</t>
        </r>
        <r>
          <rPr>
            <sz val="9"/>
            <color indexed="81"/>
            <rFont val="Tahoma"/>
            <family val="2"/>
          </rPr>
          <t xml:space="preserve">
8 terveydehoitajaa hoitajavolla
1 sh mt volla
1 sh päihdevolla
1 th päihdevolla
1 vahtimestari</t>
        </r>
      </text>
    </comment>
    <comment ref="H3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Annette Povenius:</t>
        </r>
        <r>
          <rPr>
            <sz val="9"/>
            <color indexed="81"/>
            <rFont val="Tahoma"/>
            <family val="2"/>
          </rPr>
          <t xml:space="preserve">
1 palveluvastaava
8 sh
1 lh</t>
        </r>
      </text>
    </comment>
    <comment ref="H4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Annette Povenius:</t>
        </r>
        <r>
          <rPr>
            <sz val="9"/>
            <color indexed="81"/>
            <rFont val="Tahoma"/>
            <family val="2"/>
          </rPr>
          <t xml:space="preserve">
1 välinhuoltaja jatkuvasti
1 (0,5 tehtävä) hammashoitaja </t>
        </r>
      </text>
    </comment>
    <comment ref="H4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Annette Povenius:</t>
        </r>
        <r>
          <rPr>
            <sz val="9"/>
            <color indexed="81"/>
            <rFont val="Tahoma"/>
            <family val="2"/>
          </rPr>
          <t xml:space="preserve">
6 hammaslääkäriä (yksi 60% Loviisassa ja 40% Lapinjärvellä)
8 hammashoitajaa (josta kaksi 20%+20% Lapinjärvellä)
3 suuhygienistejä (josta yksi 15% Lapinjärvellä)</t>
        </r>
      </text>
    </comment>
  </commentList>
</comments>
</file>

<file path=xl/sharedStrings.xml><?xml version="1.0" encoding="utf-8"?>
<sst xmlns="http://schemas.openxmlformats.org/spreadsheetml/2006/main" count="354" uniqueCount="266">
  <si>
    <t>Hyvinvointialueelle vuokrattavat toimitilat</t>
  </si>
  <si>
    <t>Kunta:</t>
  </si>
  <si>
    <t>Loviisa</t>
  </si>
  <si>
    <t>Asukasluku 31.12.2020:</t>
  </si>
  <si>
    <t>Loviisa hoitaa myös Lapinjärven kunnan asukkaiden</t>
  </si>
  <si>
    <t>Yhteyshenkilö:</t>
  </si>
  <si>
    <t>sosiaali- ja terveydenhuoltoa, lukuunottamatta vanhusten-</t>
  </si>
  <si>
    <t>Annette Povenius</t>
  </si>
  <si>
    <t>Lapinjärvi</t>
  </si>
  <si>
    <t>palvelut.</t>
  </si>
  <si>
    <t>Yhteystiedot:   0440 555927</t>
  </si>
  <si>
    <t>Yhteensä</t>
  </si>
  <si>
    <t xml:space="preserve">annette.povenius@loviisa.fi </t>
  </si>
  <si>
    <t>Toimitilan nimi</t>
  </si>
  <si>
    <t>Osoite</t>
  </si>
  <si>
    <t>Kiinteistötunnus</t>
  </si>
  <si>
    <t>Käyttötarkoitus / tarjottavat palvelut</t>
  </si>
  <si>
    <t>Oma (x)</t>
  </si>
  <si>
    <t>Vuokrattu (x)</t>
  </si>
  <si>
    <t>Sis. tai ulk. vuokra, €/kk</t>
  </si>
  <si>
    <t>Toimitilassa työskentelevä henkilöstömäärä</t>
  </si>
  <si>
    <t>Asiakasvolyymit</t>
  </si>
  <si>
    <t>Lisätiedot</t>
  </si>
  <si>
    <t xml:space="preserve">Pääterveysasema A,B,C,D </t>
  </si>
  <si>
    <t>Öhmaninkatu 4 07900 Loviisa</t>
  </si>
  <si>
    <t>434-2-221-1</t>
  </si>
  <si>
    <t>x</t>
  </si>
  <si>
    <t>Vuoden 2020 asiakasvol.</t>
  </si>
  <si>
    <t>A, B, C = 3391 m2  20,55€/ m2                                          D = 2807 m2  23,32/m2</t>
  </si>
  <si>
    <t xml:space="preserve">  - Perhekeskus (A)</t>
  </si>
  <si>
    <t>äitiys- ja lastenneuvola</t>
  </si>
  <si>
    <t>Ehk.neuv. = 302     Lastennla = 1084  Äitiysnla = 735</t>
  </si>
  <si>
    <t>perhekeskus yhteensä 340,4 m2 sis. yhteiset tilat</t>
  </si>
  <si>
    <t>koulu- ja opiskeluth</t>
  </si>
  <si>
    <t>kts koulujen kohdalta</t>
  </si>
  <si>
    <t>kiertävällä kouluth:lla on 1 huone perhekeskuksessa</t>
  </si>
  <si>
    <t>kasvatus ja perheneuvonta</t>
  </si>
  <si>
    <t>2 x 0,5  sosiaalityöntekijä, 2 psykologia josta toinen 50%</t>
  </si>
  <si>
    <t>lasten ja nuorten mt palvelut</t>
  </si>
  <si>
    <t>1 psykiatrinen sairaanhoitaja</t>
  </si>
  <si>
    <t>Lastensuojelun sos.työ</t>
  </si>
  <si>
    <t>1 johtava sos.työntekijä, 1 sos.ohjaaja, 3 sos.työntekijää</t>
  </si>
  <si>
    <t>Lapsiperheiden sos.työ</t>
  </si>
  <si>
    <t>2 sosiaaliohjaajaa, 2 sosiaalityöntekijää</t>
  </si>
  <si>
    <t>Ehkäisevä perhetyö</t>
  </si>
  <si>
    <t>1 perheojaaja</t>
  </si>
  <si>
    <t>Tehostettu perhetyö</t>
  </si>
  <si>
    <t>1 perheojaaja, 1 perhetyöntekijä</t>
  </si>
  <si>
    <t>Lapsiperheiden kotipalvelu</t>
  </si>
  <si>
    <t>1 lähihoitaja</t>
  </si>
  <si>
    <t>Lapsiperheiden perhetyö</t>
  </si>
  <si>
    <t>2 perheohjaajaa</t>
  </si>
  <si>
    <t xml:space="preserve">  - Terveyskeskuksen vuodeosasto (A,B)</t>
  </si>
  <si>
    <t>osasto</t>
  </si>
  <si>
    <t>25 paikkaa, 460 asiakasta</t>
  </si>
  <si>
    <t>yht. 461 m2    Kuormitus% = 90,3% 1.1-31.10.2021</t>
  </si>
  <si>
    <t>HUS kotisairaala</t>
  </si>
  <si>
    <t>15,1 m2 vuokrattu HUS:n kotisairaalalle</t>
  </si>
  <si>
    <t xml:space="preserve">  - Senioripalvelukeskus (A)</t>
  </si>
  <si>
    <t>Asiakasohjaus (seniorit)</t>
  </si>
  <si>
    <t>suurin osa kotikäyntejä ja puh. yhteydenottoja</t>
  </si>
  <si>
    <t>yht. 319 m2</t>
  </si>
  <si>
    <t>Kotihoidon tilat</t>
  </si>
  <si>
    <t>kotikäyntejä</t>
  </si>
  <si>
    <t>vuorotöitä tekiviä</t>
  </si>
  <si>
    <t>Kotikuntoutus</t>
  </si>
  <si>
    <t>Muistipoliklinikka</t>
  </si>
  <si>
    <t xml:space="preserve">  - Apuvälinevarasto (B)</t>
  </si>
  <si>
    <t>apuvälineiden lainaus</t>
  </si>
  <si>
    <t>65,6 m2</t>
  </si>
  <si>
    <t xml:space="preserve">  - Perusturvan oma it tuki (B)</t>
  </si>
  <si>
    <t>It tukipalvelu</t>
  </si>
  <si>
    <t>-</t>
  </si>
  <si>
    <t>73,4 m2</t>
  </si>
  <si>
    <t xml:space="preserve">  - Hoitotarvikevaraston tilat (B)</t>
  </si>
  <si>
    <t>tukipalvelu</t>
  </si>
  <si>
    <t>73,5 m2</t>
  </si>
  <si>
    <t xml:space="preserve">  - Hallinto (C, D)</t>
  </si>
  <si>
    <t>hallintopalvelut</t>
  </si>
  <si>
    <t>n. 552 m2 sis huoneet, neuvottelutilat, kopiohuone sekä yhteiset tilat</t>
  </si>
  <si>
    <t xml:space="preserve">  - Ulospäinvuokratut toimitilat  (C, D)</t>
  </si>
  <si>
    <t>Hus lasten psykiatria</t>
  </si>
  <si>
    <t>116,3 m2 - vuokrattu HUS:lle</t>
  </si>
  <si>
    <t>HUS aikuispsykiatria</t>
  </si>
  <si>
    <t>143,4 m2 - Vuokrattu HUS:lle</t>
  </si>
  <si>
    <t>HUS nuorten psykiatria</t>
  </si>
  <si>
    <t>34,7 m2 - Vuokratuu HUS:lle</t>
  </si>
  <si>
    <t>HUSLab</t>
  </si>
  <si>
    <t>163 m2 -Vuokrattu HUSLabille</t>
  </si>
  <si>
    <t>HUS kuvantaminen</t>
  </si>
  <si>
    <t>91,5 m2 -Vuokrattu HUS kuvantamiselle</t>
  </si>
  <si>
    <t xml:space="preserve">  - Aikuissosiaalityö (D)</t>
  </si>
  <si>
    <t>Sosiaalityö, vammaispalv, maahanmuttajapalv.</t>
  </si>
  <si>
    <t>9 josta 1 maahanmuuttajapalv.</t>
  </si>
  <si>
    <t>266,8 m2 josta maahanmuttajapalv. tilat 24,2 m2</t>
  </si>
  <si>
    <t xml:space="preserve"> - Vastaanottopalvelut (D)</t>
  </si>
  <si>
    <t>Lääkärivastaanotot</t>
  </si>
  <si>
    <t xml:space="preserve">208,4 m2 </t>
  </si>
  <si>
    <t>Hoitajavastaanotot</t>
  </si>
  <si>
    <t>299,2 m2</t>
  </si>
  <si>
    <t xml:space="preserve">  -Kiirevastaanotto (D)</t>
  </si>
  <si>
    <t>Kiireellinen sairaanhoito</t>
  </si>
  <si>
    <t>541,5 m2</t>
  </si>
  <si>
    <t xml:space="preserve">  -Välinehuolto (D)</t>
  </si>
  <si>
    <t>välinehuollon tukipalv.</t>
  </si>
  <si>
    <t>1-2</t>
  </si>
  <si>
    <t>84,7 m2</t>
  </si>
  <si>
    <t xml:space="preserve">  -Fysioterapia (D)</t>
  </si>
  <si>
    <t>fysioterapiapalvelut</t>
  </si>
  <si>
    <t>220,2 m2</t>
  </si>
  <si>
    <t>- Muistipoliklinikka (D)</t>
  </si>
  <si>
    <t>neurologi ostopalveluna</t>
  </si>
  <si>
    <t xml:space="preserve">  - Hammashuolto (D)</t>
  </si>
  <si>
    <t>hammaslääkäri- ja suuhygienistien vo</t>
  </si>
  <si>
    <t>240,6 m2</t>
  </si>
  <si>
    <t xml:space="preserve">  - Terveyskeskus keittiö ( C )</t>
  </si>
  <si>
    <t>Öhmaninkatu 4, 07900 Loviisa</t>
  </si>
  <si>
    <t>ruokapalvelu</t>
  </si>
  <si>
    <t>Peruskorjattu 2018 , palvelukeittiö, ruoan kuumennus   - 60,6 m2</t>
  </si>
  <si>
    <t>Rosenkulla</t>
  </si>
  <si>
    <t>Eskilomintie 16, 07880 Liljendal</t>
  </si>
  <si>
    <t>434-424-5-10</t>
  </si>
  <si>
    <t xml:space="preserve">  </t>
  </si>
  <si>
    <t>tehostettu palveluas.</t>
  </si>
  <si>
    <t>13 asuntoa, 14 asukasta</t>
  </si>
  <si>
    <t>Kuormitus%= 99,2% 1.1-31.10.2021</t>
  </si>
  <si>
    <t>kuntoutusosasto</t>
  </si>
  <si>
    <t>6 paikkaa</t>
  </si>
  <si>
    <t>Kuormitus% = 62% 1.1.-31.10.2021</t>
  </si>
  <si>
    <t xml:space="preserve">  - Rosenkulla keittiö</t>
  </si>
  <si>
    <t>Peruskorjattu kesä  2017 , palvelukeittiö, ruoan kuumennus</t>
  </si>
  <si>
    <t>Taasiakoti</t>
  </si>
  <si>
    <t>Notkolantie 1 07955 Tesjoki</t>
  </si>
  <si>
    <t>434-484-14-56</t>
  </si>
  <si>
    <t>28 asukasta/asuntoa</t>
  </si>
  <si>
    <t>kuormitus% = 91,8 %  1.1.-31.10.2021</t>
  </si>
  <si>
    <t>9 paikkaa</t>
  </si>
  <si>
    <t>kuormitus% = 53 % 1.1.-31.10.2021</t>
  </si>
  <si>
    <t>kotihoidon tilat</t>
  </si>
  <si>
    <t xml:space="preserve">  - Taasiakoti keittiö</t>
  </si>
  <si>
    <t>Notkolantie 1, 07955 Tesjoki</t>
  </si>
  <si>
    <t>Peruskorjattu kesä 2017 , palvelukeittiö, ruoan kuumennus</t>
  </si>
  <si>
    <t>Palvelutalo Onnela  vanha</t>
  </si>
  <si>
    <t>Veckasinmäki 7, 07930 Pernaja</t>
  </si>
  <si>
    <t>434-471-2-36</t>
  </si>
  <si>
    <t>15 huonetta, 13 asuntoa, 29 asukasta</t>
  </si>
  <si>
    <t>kuormitus % = 55,7% 1.1.-31.10.2021, henkilöstön rekrytointivaikeuksien vuoksi 9 asuntoa tyhjänä. Mahdollista nostaa asukaslukua 40 henkilöön.</t>
  </si>
  <si>
    <t>Palvelutalo Onnela uusi/laajennut</t>
  </si>
  <si>
    <t>434-471-2-18</t>
  </si>
  <si>
    <t xml:space="preserve">  - Onnela keittiö</t>
  </si>
  <si>
    <t>Valmistunut 2020 , palvelukeittiö, ruoan kuumennus</t>
  </si>
  <si>
    <t>Harmaakallion palvelutalo</t>
  </si>
  <si>
    <t>Pankkiiritie 8 07900 loviisa</t>
  </si>
  <si>
    <t>434-8-807-1</t>
  </si>
  <si>
    <t>56 asukasta, 52 asuntoa</t>
  </si>
  <si>
    <t>kuormitus% = 90%</t>
  </si>
  <si>
    <t xml:space="preserve">  - Harmaakallio keittiö</t>
  </si>
  <si>
    <t>Pankkiirintie 8, 07900 Loviisa</t>
  </si>
  <si>
    <t>Valmistunut syksy  2017 , palvelukeittiö, ruoan kuumennus</t>
  </si>
  <si>
    <t>Forsby center</t>
  </si>
  <si>
    <t>Suurpellontie 2 07700 Koskenkylän Saha</t>
  </si>
  <si>
    <t>434-473-1-234</t>
  </si>
  <si>
    <t>Hus Lab vo kerran vkossa</t>
  </si>
  <si>
    <t>ollut tauolla koronan takia</t>
  </si>
  <si>
    <t>Ruukin taukotilat</t>
  </si>
  <si>
    <t>Ruukintie 7 as 4 07970 Ruotsinpyhtää</t>
  </si>
  <si>
    <t>Puumalainen Oy vuokranantaja</t>
  </si>
  <si>
    <t>Lapinjärven terveystalo</t>
  </si>
  <si>
    <t>Lapinjärventie , 07800 Lapinjärvi</t>
  </si>
  <si>
    <t>Terveydenhuollontilat</t>
  </si>
  <si>
    <t>Kiinteistö Oy Labyrintti, vuokranantaja</t>
  </si>
  <si>
    <t>Lääkärivastaanotto</t>
  </si>
  <si>
    <t>1 lääkäri 1 lähihoitaja</t>
  </si>
  <si>
    <t>Hoitajavastaanotto</t>
  </si>
  <si>
    <t>1 terveydenhoitaja</t>
  </si>
  <si>
    <t>Lastenneuvola ja kouluterveydenhuolto</t>
  </si>
  <si>
    <t>50 % ja 50%</t>
  </si>
  <si>
    <t>Hammaslääkärin ja suuhygienistin vo</t>
  </si>
  <si>
    <t>2 hammashoitaja á 20%, 1 hammaslääkäri 40%, suuhygienisti 15%</t>
  </si>
  <si>
    <t>Loviisan matkahuolto</t>
  </si>
  <si>
    <t>Mannerheiminkatu 14, 07900 Loviisa</t>
  </si>
  <si>
    <t>Covid19 rokotukset</t>
  </si>
  <si>
    <t>ei</t>
  </si>
  <si>
    <t>kaikki asukkaat</t>
  </si>
  <si>
    <t xml:space="preserve">tilapäinen tila jossa rokotetaan Covid19 </t>
  </si>
  <si>
    <t>TILAT KOULUISSA</t>
  </si>
  <si>
    <t>Harjurinteen koulu - opiskeluhuolto</t>
  </si>
  <si>
    <t>Ratakatu 1 , 07900 LOVIISA</t>
  </si>
  <si>
    <t>434-3-301-4</t>
  </si>
  <si>
    <t>kuraattoripalvelut + koulupsykologipalvelut
kouluterveydenhuolto + koululääkäri</t>
  </si>
  <si>
    <t>1 koulukuraattori vakituisesti
1 koulupsykologi vakituisesti
1 terveydenhoitaja vakituisesti
1 lääkäri säännöllisesti</t>
  </si>
  <si>
    <t xml:space="preserve">esikoulu: 34 oppilasta (kuraattori) luokat 1-9: 504 oppilasta  lukio: 65 oppilasta </t>
  </si>
  <si>
    <t>tila 1069: 10,1 m²
tila 1070: 12,3 m²
tila 1067: 15,7 m²
tila 1065: 9,9 m²
odotus+näyte+lepo: 32,7 m²
neuvotteluhuone 1071: 14,9  m²
Saneeratut tilat
Tilat ovat kalustetut</t>
  </si>
  <si>
    <t>Lovisa Gymnasium / Lovisavikens skola -  opiskeluhuolto</t>
  </si>
  <si>
    <t>Brandensteininkatu 27 , 07900 LOVIISA</t>
  </si>
  <si>
    <t>Gymnasium 434-3-307-6  Lovisavikens skola        434-3-307-5</t>
  </si>
  <si>
    <t>kuratorstjänster + skolpsykologtjänster
skolhälsovårdartjänster + skolläkare</t>
  </si>
  <si>
    <t>1 koulukuraattori vakituisesti
1 terveydenhoitaja vakituisesti
1 lääkäri säännöllisesti
1 koulupsykologi säännöllisesti</t>
  </si>
  <si>
    <t>Lovisa gymnasium: 107 oppilasta       Lovisavikens skola, luokat 7-9: 246 oppilasta</t>
  </si>
  <si>
    <t>16,5 m²
19,4 m²
13,5 m²
13,0 m²
odotus+lepo+
eteinen+wc+siiv: 68,5 m²
Saneeratut tilat
Tilat ovat kalustetut</t>
  </si>
  <si>
    <t>Koskenkylän koulukeskus - opiskeluhuolto</t>
  </si>
  <si>
    <t>Kullbyntie 4, 07700 KOSKENKYLÄ</t>
  </si>
  <si>
    <t xml:space="preserve">434-464-1-2, </t>
  </si>
  <si>
    <t>1 koulukuraattori vakituisesti
2 koulupsykologia määräajoin
1 terveydenhoitaja vakituisesti
1 lääkäri määräajoin</t>
  </si>
  <si>
    <t>Esikoulu (suo+sv): 17+14 =31 oppilasta, luokat 1-6: 90+93 =183 oppilasta</t>
  </si>
  <si>
    <t>tila V124: 20,4 m²
tila V123: 19 m²
Saneeratut tilat
Tilat ovat kalustetut</t>
  </si>
  <si>
    <t>Generalshagens skola - kuraattori</t>
  </si>
  <si>
    <t>Kuningattarenkatu 21, 07900 LOVIISA</t>
  </si>
  <si>
    <t>434-2-218-1</t>
  </si>
  <si>
    <t>kuratorstjänster</t>
  </si>
  <si>
    <t>1 koulukuraattori vakituisesti</t>
  </si>
  <si>
    <t>esikoulu : 30 oppilasta</t>
  </si>
  <si>
    <t>48 m²
Tilat ovat kalustetut</t>
  </si>
  <si>
    <t>Generalshagens skola - koulupsykologi</t>
  </si>
  <si>
    <t>skolpsykologtjänster</t>
  </si>
  <si>
    <t>1 koulupsykologi vakituisesti</t>
  </si>
  <si>
    <t>luokat 1-6: 196 oppilasta</t>
  </si>
  <si>
    <t>Generalshagens skola - kouluterveydenhoitaja ja lääkäri</t>
  </si>
  <si>
    <t>skolhälsovårdartjänster + skolläkare</t>
  </si>
  <si>
    <t>1 terveydenhoitaja vakituisesti
1 lääkäri määräajoin</t>
  </si>
  <si>
    <t>38 m²
Tilat ovat kalustetut</t>
  </si>
  <si>
    <t>Seuraavissa kouluissa on sote toimintaa, mutta ei omaa huonetta, eikä vuokranmaksua</t>
  </si>
  <si>
    <t>Haddom skola</t>
  </si>
  <si>
    <t>kouluterveydenhuolto, koulupsykologi ja koulukuraattori</t>
  </si>
  <si>
    <t xml:space="preserve">kiertävä </t>
  </si>
  <si>
    <t>24 oppilasta</t>
  </si>
  <si>
    <t>Isnäs skola och förskola</t>
  </si>
  <si>
    <t>16 oppilasta 1 esikoululainen</t>
  </si>
  <si>
    <t>Isnäsin koulu ja esikoulu</t>
  </si>
  <si>
    <t>30 oppilasta 3 esikoululaista</t>
  </si>
  <si>
    <t>Sävträsk skola och förskola</t>
  </si>
  <si>
    <t>58 oppilasta 11 esikoululaista</t>
  </si>
  <si>
    <t xml:space="preserve">Tessjö skola </t>
  </si>
  <si>
    <t>44 oppilasta</t>
  </si>
  <si>
    <t>Tesjoen koulu</t>
  </si>
  <si>
    <t>54 oppilasta 8 esikoululaista</t>
  </si>
  <si>
    <t>Valkon koulu</t>
  </si>
  <si>
    <t>46 oppilasta</t>
  </si>
  <si>
    <t>Lapinjärven kunnan alueen koulut joissa Loviisasta terveydenhuollon palvelut</t>
  </si>
  <si>
    <t>Kirkonkylän koulu</t>
  </si>
  <si>
    <t>55 oppilasta</t>
  </si>
  <si>
    <t>Hilda käkikosken koulu</t>
  </si>
  <si>
    <t>52 oppilasta</t>
  </si>
  <si>
    <t xml:space="preserve">Kapellby skola </t>
  </si>
  <si>
    <t>67 oppilasta</t>
  </si>
  <si>
    <t>Paloasemat</t>
  </si>
  <si>
    <t>Paloasema Loviisa</t>
  </si>
  <si>
    <t>Kirkkokatu 9 07900 Loviisa</t>
  </si>
  <si>
    <t>434-3-37-180</t>
  </si>
  <si>
    <t>31.12.2020 asukkaita 14 745</t>
  </si>
  <si>
    <t>Paloasema Liljendal</t>
  </si>
  <si>
    <t>Kartanontie 12 07880 Liljendal</t>
  </si>
  <si>
    <t>434-424-25-8</t>
  </si>
  <si>
    <t>31.12.2020 asukkaita 14 746</t>
  </si>
  <si>
    <t>Paloasema Ruotsinpyhtää</t>
  </si>
  <si>
    <t>Teollisuustie 6 07970 Ruotsinpyhtää</t>
  </si>
  <si>
    <t>434-481-1-305</t>
  </si>
  <si>
    <t>31.12.2020 asukkaita 14 747</t>
  </si>
  <si>
    <t>Paloasema Isnäs</t>
  </si>
  <si>
    <t>Vanhankyläntie 1290 07750 Isnäs</t>
  </si>
  <si>
    <t>434-464-2-2</t>
  </si>
  <si>
    <t>31.12.2020 asukkaita 14 748</t>
  </si>
  <si>
    <t>Vanhankylän ensihoitoasema</t>
  </si>
  <si>
    <t>Kyytikuja 9 07740 Pernjan Vanhakylä</t>
  </si>
  <si>
    <t>434-434-2-15</t>
  </si>
  <si>
    <t>31.12.2020 asukkaita 14 749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</si>
</sst>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3" xfId="0" applyBorder="1"/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2" fillId="0" borderId="3" xfId="1" applyBorder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2" borderId="6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9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4" fontId="0" fillId="4" borderId="0" xfId="0" applyNumberFormat="1" applyFill="1" applyAlignment="1">
      <alignment horizontal="right"/>
    </xf>
    <xf numFmtId="0" fontId="0" fillId="4" borderId="9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  <xf numFmtId="0" fontId="1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4" fontId="0" fillId="5" borderId="0" xfId="0" applyNumberFormat="1" applyFill="1" applyAlignment="1">
      <alignment horizontal="right"/>
    </xf>
    <xf numFmtId="0" fontId="0" fillId="5" borderId="9" xfId="0" applyFill="1" applyBorder="1" applyAlignment="1">
      <alignment horizontal="left" wrapText="1"/>
    </xf>
    <xf numFmtId="0" fontId="1" fillId="5" borderId="8" xfId="0" applyFont="1" applyFill="1" applyBorder="1" applyAlignment="1">
      <alignment horizontal="left" wrapText="1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4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center" vertical="center" wrapText="1"/>
    </xf>
    <xf numFmtId="0" fontId="0" fillId="4" borderId="9" xfId="0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left"/>
    </xf>
    <xf numFmtId="0" fontId="0" fillId="0" borderId="8" xfId="0" quotePrefix="1" applyBorder="1" applyAlignment="1">
      <alignment horizontal="left" wrapText="1"/>
    </xf>
    <xf numFmtId="4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1" fillId="6" borderId="8" xfId="0" applyFont="1" applyFill="1" applyBorder="1" applyAlignment="1">
      <alignment horizontal="left" wrapText="1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left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ette.povenius@loviisa.f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1"/>
  <sheetViews>
    <sheetView tabSelected="1" zoomScale="110" zoomScaleNormal="110" workbookViewId="0">
      <pane ySplit="9" topLeftCell="A10" activePane="bottomLeft" state="frozen"/>
      <selection pane="bottomLeft" activeCell="B4" sqref="B4"/>
    </sheetView>
  </sheetViews>
  <sheetFormatPr defaultRowHeight="15" x14ac:dyDescent="0.25"/>
  <cols>
    <col min="1" max="1" width="38.42578125" customWidth="1"/>
    <col min="2" max="2" width="36.85546875" customWidth="1"/>
    <col min="3" max="3" width="22.28515625" customWidth="1"/>
    <col min="4" max="4" width="21.85546875" customWidth="1"/>
    <col min="5" max="5" width="11.140625" style="20" customWidth="1"/>
    <col min="6" max="6" width="12.42578125" customWidth="1"/>
    <col min="7" max="7" width="14.5703125" style="15" customWidth="1"/>
    <col min="8" max="8" width="16.5703125" style="20" customWidth="1"/>
    <col min="9" max="9" width="22.85546875" style="20" customWidth="1"/>
    <col min="10" max="10" width="49.5703125" customWidth="1"/>
  </cols>
  <sheetData>
    <row r="1" spans="1:11" x14ac:dyDescent="0.25">
      <c r="A1" s="2" t="s">
        <v>0</v>
      </c>
      <c r="B1" s="2"/>
    </row>
    <row r="2" spans="1:11" x14ac:dyDescent="0.25">
      <c r="A2" s="6" t="s">
        <v>1</v>
      </c>
      <c r="B2" s="3"/>
    </row>
    <row r="3" spans="1:11" x14ac:dyDescent="0.25">
      <c r="A3" s="1" t="s">
        <v>2</v>
      </c>
      <c r="B3" s="3"/>
      <c r="G3" s="72" t="s">
        <v>3</v>
      </c>
      <c r="J3" t="s">
        <v>4</v>
      </c>
    </row>
    <row r="4" spans="1:11" x14ac:dyDescent="0.25">
      <c r="A4" s="7" t="s">
        <v>5</v>
      </c>
      <c r="B4" s="3"/>
      <c r="G4" s="72" t="s">
        <v>2</v>
      </c>
      <c r="H4" s="20">
        <v>14745</v>
      </c>
      <c r="J4" t="s">
        <v>6</v>
      </c>
    </row>
    <row r="5" spans="1:11" x14ac:dyDescent="0.25">
      <c r="A5" s="1" t="s">
        <v>7</v>
      </c>
      <c r="B5" s="3"/>
      <c r="G5" s="72" t="s">
        <v>8</v>
      </c>
      <c r="H5" s="20">
        <v>2621</v>
      </c>
      <c r="J5" t="s">
        <v>9</v>
      </c>
    </row>
    <row r="6" spans="1:11" x14ac:dyDescent="0.25">
      <c r="A6" s="7" t="s">
        <v>10</v>
      </c>
      <c r="B6" s="3"/>
      <c r="G6" s="72" t="s">
        <v>11</v>
      </c>
      <c r="H6" s="20">
        <f>SUM(H4:H5)</f>
        <v>17366</v>
      </c>
    </row>
    <row r="7" spans="1:11" x14ac:dyDescent="0.25">
      <c r="A7" s="14" t="s">
        <v>12</v>
      </c>
    </row>
    <row r="9" spans="1:11" ht="45" x14ac:dyDescent="0.25">
      <c r="A9" s="4" t="s">
        <v>13</v>
      </c>
      <c r="B9" s="5" t="s">
        <v>14</v>
      </c>
      <c r="C9" s="5" t="s">
        <v>15</v>
      </c>
      <c r="D9" s="8" t="s">
        <v>16</v>
      </c>
      <c r="E9" s="5" t="s">
        <v>17</v>
      </c>
      <c r="F9" s="9" t="s">
        <v>18</v>
      </c>
      <c r="G9" s="17" t="s">
        <v>19</v>
      </c>
      <c r="H9" s="22" t="s">
        <v>20</v>
      </c>
      <c r="I9" s="22" t="s">
        <v>21</v>
      </c>
      <c r="J9" s="10" t="s">
        <v>22</v>
      </c>
      <c r="K9" s="3"/>
    </row>
    <row r="10" spans="1:11" s="2" customFormat="1" ht="30" x14ac:dyDescent="0.25">
      <c r="A10" s="23" t="s">
        <v>23</v>
      </c>
      <c r="B10" s="24" t="s">
        <v>24</v>
      </c>
      <c r="C10" s="25" t="s">
        <v>25</v>
      </c>
      <c r="D10" s="24"/>
      <c r="E10" s="26" t="s">
        <v>26</v>
      </c>
      <c r="F10" s="25"/>
      <c r="G10" s="27">
        <f>1597315/12</f>
        <v>133109.58333333334</v>
      </c>
      <c r="H10" s="26"/>
      <c r="I10" s="26" t="s">
        <v>27</v>
      </c>
      <c r="J10" s="28" t="s">
        <v>28</v>
      </c>
    </row>
    <row r="11" spans="1:11" ht="45" x14ac:dyDescent="0.25">
      <c r="A11" s="29" t="s">
        <v>29</v>
      </c>
      <c r="B11" s="30"/>
      <c r="C11" s="31"/>
      <c r="D11" s="30" t="s">
        <v>30</v>
      </c>
      <c r="F11" s="31"/>
      <c r="H11" s="20">
        <v>6</v>
      </c>
      <c r="I11" s="41" t="s">
        <v>31</v>
      </c>
      <c r="J11" s="32" t="s">
        <v>32</v>
      </c>
    </row>
    <row r="12" spans="1:11" x14ac:dyDescent="0.25">
      <c r="A12" s="29"/>
      <c r="B12" s="30"/>
      <c r="C12" s="31"/>
      <c r="D12" s="30" t="s">
        <v>33</v>
      </c>
      <c r="F12" s="31"/>
      <c r="H12" s="20">
        <v>1</v>
      </c>
      <c r="I12" s="20" t="s">
        <v>34</v>
      </c>
      <c r="J12" s="32" t="s">
        <v>35</v>
      </c>
    </row>
    <row r="13" spans="1:11" ht="30" x14ac:dyDescent="0.25">
      <c r="A13" s="29"/>
      <c r="B13" s="30"/>
      <c r="C13" s="31"/>
      <c r="D13" s="30" t="s">
        <v>36</v>
      </c>
      <c r="F13" s="31"/>
      <c r="H13" s="20">
        <v>4</v>
      </c>
      <c r="I13" s="20">
        <v>92</v>
      </c>
      <c r="J13" s="32" t="s">
        <v>37</v>
      </c>
    </row>
    <row r="14" spans="1:11" ht="30" x14ac:dyDescent="0.25">
      <c r="A14" s="29"/>
      <c r="B14" s="30"/>
      <c r="C14" s="31"/>
      <c r="D14" s="30" t="s">
        <v>38</v>
      </c>
      <c r="F14" s="31"/>
      <c r="H14" s="20">
        <v>1</v>
      </c>
      <c r="I14" s="20">
        <v>149</v>
      </c>
      <c r="J14" s="32" t="s">
        <v>39</v>
      </c>
    </row>
    <row r="15" spans="1:11" ht="30" x14ac:dyDescent="0.25">
      <c r="A15" s="29"/>
      <c r="B15" s="30"/>
      <c r="C15" s="31"/>
      <c r="D15" s="30" t="s">
        <v>40</v>
      </c>
      <c r="F15" s="31"/>
      <c r="H15" s="20">
        <v>5</v>
      </c>
      <c r="I15" s="20">
        <v>102</v>
      </c>
      <c r="J15" s="32" t="s">
        <v>41</v>
      </c>
    </row>
    <row r="16" spans="1:11" x14ac:dyDescent="0.25">
      <c r="A16" s="29"/>
      <c r="B16" s="30"/>
      <c r="C16" s="31"/>
      <c r="D16" s="30" t="s">
        <v>42</v>
      </c>
      <c r="F16" s="31"/>
      <c r="H16" s="20">
        <v>4</v>
      </c>
      <c r="I16" s="20">
        <v>284</v>
      </c>
      <c r="J16" s="32" t="s">
        <v>43</v>
      </c>
    </row>
    <row r="17" spans="1:10" x14ac:dyDescent="0.25">
      <c r="A17" s="29"/>
      <c r="B17" s="30"/>
      <c r="C17" s="31"/>
      <c r="D17" s="30" t="s">
        <v>44</v>
      </c>
      <c r="F17" s="31"/>
      <c r="H17" s="20">
        <v>1</v>
      </c>
      <c r="J17" s="32" t="s">
        <v>45</v>
      </c>
    </row>
    <row r="18" spans="1:10" x14ac:dyDescent="0.25">
      <c r="A18" s="29"/>
      <c r="B18" s="30"/>
      <c r="C18" s="31"/>
      <c r="D18" s="30" t="s">
        <v>46</v>
      </c>
      <c r="F18" s="31"/>
      <c r="H18" s="20">
        <v>2</v>
      </c>
      <c r="I18" s="20">
        <v>44</v>
      </c>
      <c r="J18" s="32" t="s">
        <v>47</v>
      </c>
    </row>
    <row r="19" spans="1:10" ht="30" x14ac:dyDescent="0.25">
      <c r="A19" s="29"/>
      <c r="B19" s="30"/>
      <c r="C19" s="31"/>
      <c r="D19" s="30" t="s">
        <v>48</v>
      </c>
      <c r="F19" s="31"/>
      <c r="H19" s="20">
        <v>1</v>
      </c>
      <c r="I19" s="20">
        <v>25</v>
      </c>
      <c r="J19" s="32" t="s">
        <v>49</v>
      </c>
    </row>
    <row r="20" spans="1:10" ht="30" x14ac:dyDescent="0.25">
      <c r="A20" s="29"/>
      <c r="B20" s="30"/>
      <c r="C20" s="31"/>
      <c r="D20" s="30" t="s">
        <v>50</v>
      </c>
      <c r="F20" s="31"/>
      <c r="H20" s="20">
        <v>2</v>
      </c>
      <c r="I20" s="20">
        <v>70</v>
      </c>
      <c r="J20" s="32" t="s">
        <v>51</v>
      </c>
    </row>
    <row r="21" spans="1:10" ht="16.5" customHeight="1" x14ac:dyDescent="0.25">
      <c r="A21" s="29" t="s">
        <v>52</v>
      </c>
      <c r="B21" s="30"/>
      <c r="C21" s="31"/>
      <c r="D21" s="30" t="s">
        <v>53</v>
      </c>
      <c r="F21" s="31"/>
      <c r="H21" s="20">
        <v>23</v>
      </c>
      <c r="I21" s="41" t="s">
        <v>54</v>
      </c>
      <c r="J21" s="32" t="s">
        <v>55</v>
      </c>
    </row>
    <row r="22" spans="1:10" x14ac:dyDescent="0.25">
      <c r="A22" s="29"/>
      <c r="B22" s="30"/>
      <c r="C22" s="31"/>
      <c r="D22" s="30" t="s">
        <v>56</v>
      </c>
      <c r="F22" s="31"/>
      <c r="J22" s="32" t="s">
        <v>57</v>
      </c>
    </row>
    <row r="23" spans="1:10" ht="28.5" customHeight="1" x14ac:dyDescent="0.25">
      <c r="A23" s="29" t="s">
        <v>58</v>
      </c>
      <c r="B23" s="30"/>
      <c r="C23" s="31"/>
      <c r="D23" s="30" t="s">
        <v>59</v>
      </c>
      <c r="F23" s="31"/>
      <c r="H23" s="20">
        <v>4</v>
      </c>
      <c r="I23" s="41" t="s">
        <v>60</v>
      </c>
      <c r="J23" s="32" t="s">
        <v>61</v>
      </c>
    </row>
    <row r="24" spans="1:10" x14ac:dyDescent="0.25">
      <c r="A24" s="29"/>
      <c r="B24" s="30"/>
      <c r="C24" s="31"/>
      <c r="D24" s="30" t="s">
        <v>62</v>
      </c>
      <c r="F24" s="31"/>
      <c r="H24" s="20">
        <f>27+4+2</f>
        <v>33</v>
      </c>
      <c r="I24" s="20" t="s">
        <v>63</v>
      </c>
      <c r="J24" s="32" t="s">
        <v>64</v>
      </c>
    </row>
    <row r="25" spans="1:10" x14ac:dyDescent="0.25">
      <c r="A25" s="29"/>
      <c r="B25" s="30"/>
      <c r="C25" s="31"/>
      <c r="D25" s="30" t="s">
        <v>65</v>
      </c>
      <c r="F25" s="31"/>
      <c r="H25" s="20">
        <v>3</v>
      </c>
      <c r="I25" s="20" t="s">
        <v>63</v>
      </c>
      <c r="J25" s="32"/>
    </row>
    <row r="26" spans="1:10" x14ac:dyDescent="0.25">
      <c r="A26" s="29"/>
      <c r="B26" s="30"/>
      <c r="C26" s="31"/>
      <c r="D26" s="30" t="s">
        <v>66</v>
      </c>
      <c r="F26" s="31"/>
      <c r="H26" s="20">
        <v>1</v>
      </c>
      <c r="I26" s="20">
        <v>125</v>
      </c>
      <c r="J26" s="32"/>
    </row>
    <row r="27" spans="1:10" x14ac:dyDescent="0.25">
      <c r="A27" s="29" t="s">
        <v>67</v>
      </c>
      <c r="B27" s="30"/>
      <c r="C27" s="31"/>
      <c r="D27" s="30" t="s">
        <v>68</v>
      </c>
      <c r="F27" s="31"/>
      <c r="I27" s="20">
        <v>709</v>
      </c>
      <c r="J27" s="32" t="s">
        <v>69</v>
      </c>
    </row>
    <row r="28" spans="1:10" x14ac:dyDescent="0.25">
      <c r="A28" s="29" t="s">
        <v>70</v>
      </c>
      <c r="B28" s="30"/>
      <c r="C28" s="31"/>
      <c r="D28" s="30" t="s">
        <v>71</v>
      </c>
      <c r="F28" s="31"/>
      <c r="H28" s="20">
        <v>2</v>
      </c>
      <c r="I28" s="20" t="s">
        <v>72</v>
      </c>
      <c r="J28" s="32" t="s">
        <v>73</v>
      </c>
    </row>
    <row r="29" spans="1:10" x14ac:dyDescent="0.25">
      <c r="A29" s="29" t="s">
        <v>74</v>
      </c>
      <c r="B29" s="30"/>
      <c r="C29" s="31"/>
      <c r="D29" s="30" t="s">
        <v>75</v>
      </c>
      <c r="F29" s="31"/>
      <c r="H29" s="20">
        <v>1</v>
      </c>
      <c r="I29" s="20" t="s">
        <v>72</v>
      </c>
      <c r="J29" s="32" t="s">
        <v>76</v>
      </c>
    </row>
    <row r="30" spans="1:10" ht="30" x14ac:dyDescent="0.25">
      <c r="A30" s="29" t="s">
        <v>77</v>
      </c>
      <c r="B30" s="30"/>
      <c r="C30" s="31"/>
      <c r="D30" s="30" t="s">
        <v>78</v>
      </c>
      <c r="F30" s="31"/>
      <c r="H30" s="20">
        <v>8</v>
      </c>
      <c r="I30" s="20" t="s">
        <v>72</v>
      </c>
      <c r="J30" s="32" t="s">
        <v>79</v>
      </c>
    </row>
    <row r="31" spans="1:10" x14ac:dyDescent="0.25">
      <c r="A31" s="29" t="s">
        <v>80</v>
      </c>
      <c r="B31" s="30"/>
      <c r="C31" s="31"/>
      <c r="D31" s="30" t="s">
        <v>81</v>
      </c>
      <c r="F31" s="31"/>
      <c r="J31" s="32" t="s">
        <v>82</v>
      </c>
    </row>
    <row r="32" spans="1:10" x14ac:dyDescent="0.25">
      <c r="A32" s="29"/>
      <c r="B32" s="30"/>
      <c r="C32" s="31"/>
      <c r="D32" s="30" t="s">
        <v>83</v>
      </c>
      <c r="F32" s="31"/>
      <c r="J32" s="32" t="s">
        <v>84</v>
      </c>
    </row>
    <row r="33" spans="1:10" x14ac:dyDescent="0.25">
      <c r="A33" s="29"/>
      <c r="B33" s="30"/>
      <c r="C33" s="31"/>
      <c r="D33" s="30" t="s">
        <v>85</v>
      </c>
      <c r="F33" s="31"/>
      <c r="J33" s="32" t="s">
        <v>86</v>
      </c>
    </row>
    <row r="34" spans="1:10" x14ac:dyDescent="0.25">
      <c r="A34" s="29"/>
      <c r="B34" s="30"/>
      <c r="C34" s="31"/>
      <c r="D34" s="30" t="s">
        <v>87</v>
      </c>
      <c r="F34" s="31"/>
      <c r="J34" s="32" t="s">
        <v>88</v>
      </c>
    </row>
    <row r="35" spans="1:10" x14ac:dyDescent="0.25">
      <c r="A35" s="29"/>
      <c r="B35" s="30"/>
      <c r="C35" s="31"/>
      <c r="D35" s="30" t="s">
        <v>89</v>
      </c>
      <c r="F35" s="31"/>
      <c r="J35" s="32" t="s">
        <v>90</v>
      </c>
    </row>
    <row r="36" spans="1:10" ht="45" x14ac:dyDescent="0.25">
      <c r="A36" s="29" t="s">
        <v>91</v>
      </c>
      <c r="B36" s="30"/>
      <c r="C36" s="31"/>
      <c r="D36" s="30" t="s">
        <v>92</v>
      </c>
      <c r="F36" s="31"/>
      <c r="H36" s="41" t="s">
        <v>93</v>
      </c>
      <c r="I36" s="73">
        <v>449</v>
      </c>
      <c r="J36" s="32" t="s">
        <v>94</v>
      </c>
    </row>
    <row r="37" spans="1:10" x14ac:dyDescent="0.25">
      <c r="A37" s="29" t="s">
        <v>95</v>
      </c>
      <c r="B37" s="30"/>
      <c r="C37" s="31"/>
      <c r="D37" s="30" t="s">
        <v>96</v>
      </c>
      <c r="F37" s="31"/>
      <c r="H37" s="41">
        <v>9</v>
      </c>
      <c r="I37" s="20">
        <f>2777+7</f>
        <v>2784</v>
      </c>
      <c r="J37" s="32" t="s">
        <v>97</v>
      </c>
    </row>
    <row r="38" spans="1:10" x14ac:dyDescent="0.25">
      <c r="A38" s="29"/>
      <c r="B38" s="30"/>
      <c r="C38" s="31"/>
      <c r="D38" s="30" t="s">
        <v>98</v>
      </c>
      <c r="F38" s="31"/>
      <c r="H38" s="20">
        <v>12</v>
      </c>
      <c r="I38" s="20">
        <f>4757+365+134</f>
        <v>5256</v>
      </c>
      <c r="J38" s="32" t="s">
        <v>99</v>
      </c>
    </row>
    <row r="39" spans="1:10" ht="30" x14ac:dyDescent="0.25">
      <c r="A39" s="29" t="s">
        <v>100</v>
      </c>
      <c r="B39" s="30"/>
      <c r="C39" s="31"/>
      <c r="D39" s="30" t="s">
        <v>101</v>
      </c>
      <c r="F39" s="31"/>
      <c r="H39" s="20">
        <v>10</v>
      </c>
      <c r="I39" s="20">
        <f>4801+3807</f>
        <v>8608</v>
      </c>
      <c r="J39" s="32" t="s">
        <v>102</v>
      </c>
    </row>
    <row r="40" spans="1:10" x14ac:dyDescent="0.25">
      <c r="A40" s="29" t="s">
        <v>103</v>
      </c>
      <c r="B40" s="30"/>
      <c r="C40" s="31"/>
      <c r="D40" s="30" t="s">
        <v>104</v>
      </c>
      <c r="F40" s="31"/>
      <c r="H40" s="53" t="s">
        <v>105</v>
      </c>
      <c r="I40" s="20" t="s">
        <v>72</v>
      </c>
      <c r="J40" s="32" t="s">
        <v>106</v>
      </c>
    </row>
    <row r="41" spans="1:10" x14ac:dyDescent="0.25">
      <c r="A41" s="29" t="s">
        <v>107</v>
      </c>
      <c r="B41" s="30"/>
      <c r="C41" s="31"/>
      <c r="D41" s="30" t="s">
        <v>108</v>
      </c>
      <c r="F41" s="31"/>
      <c r="H41" s="20">
        <v>7</v>
      </c>
      <c r="I41" s="20">
        <v>1553</v>
      </c>
      <c r="J41" s="32" t="s">
        <v>109</v>
      </c>
    </row>
    <row r="42" spans="1:10" x14ac:dyDescent="0.25">
      <c r="A42" s="71" t="s">
        <v>110</v>
      </c>
      <c r="B42" s="30"/>
      <c r="C42" s="31"/>
      <c r="D42" s="30" t="s">
        <v>66</v>
      </c>
      <c r="F42" s="31"/>
      <c r="H42" s="53" t="s">
        <v>105</v>
      </c>
      <c r="I42" s="20">
        <v>125</v>
      </c>
      <c r="J42" s="32" t="s">
        <v>111</v>
      </c>
    </row>
    <row r="43" spans="1:10" ht="30" x14ac:dyDescent="0.25">
      <c r="A43" s="29" t="s">
        <v>112</v>
      </c>
      <c r="B43" s="30"/>
      <c r="C43" s="31"/>
      <c r="D43" s="30" t="s">
        <v>113</v>
      </c>
      <c r="F43" s="31"/>
      <c r="H43" s="20">
        <v>17</v>
      </c>
      <c r="I43" s="20">
        <v>5527</v>
      </c>
      <c r="J43" s="32" t="s">
        <v>114</v>
      </c>
    </row>
    <row r="44" spans="1:10" ht="30" x14ac:dyDescent="0.25">
      <c r="A44" s="29" t="s">
        <v>115</v>
      </c>
      <c r="B44" s="30" t="s">
        <v>116</v>
      </c>
      <c r="C44" s="31"/>
      <c r="D44" s="30" t="s">
        <v>117</v>
      </c>
      <c r="E44" s="20" t="s">
        <v>26</v>
      </c>
      <c r="F44" s="31"/>
      <c r="G44" s="31"/>
      <c r="H44" s="20">
        <v>1</v>
      </c>
      <c r="I44" s="20">
        <v>30</v>
      </c>
      <c r="J44" s="32" t="s">
        <v>118</v>
      </c>
    </row>
    <row r="45" spans="1:10" x14ac:dyDescent="0.25">
      <c r="A45" s="33" t="s">
        <v>119</v>
      </c>
      <c r="B45" s="34" t="s">
        <v>120</v>
      </c>
      <c r="C45" s="35" t="s">
        <v>121</v>
      </c>
      <c r="D45" s="34"/>
      <c r="E45" s="36" t="s">
        <v>26</v>
      </c>
      <c r="F45" s="35"/>
      <c r="G45" s="37">
        <f>96916/12</f>
        <v>8076.333333333333</v>
      </c>
      <c r="H45" s="36"/>
      <c r="I45" s="36"/>
      <c r="J45" s="38"/>
    </row>
    <row r="46" spans="1:10" x14ac:dyDescent="0.25">
      <c r="A46" s="39" t="s">
        <v>122</v>
      </c>
      <c r="B46" s="34"/>
      <c r="C46" s="35"/>
      <c r="D46" s="34" t="s">
        <v>123</v>
      </c>
      <c r="E46" s="36"/>
      <c r="F46" s="35"/>
      <c r="G46" s="37"/>
      <c r="H46" s="36">
        <v>10</v>
      </c>
      <c r="I46" s="36" t="s">
        <v>124</v>
      </c>
      <c r="J46" s="38" t="s">
        <v>125</v>
      </c>
    </row>
    <row r="47" spans="1:10" x14ac:dyDescent="0.25">
      <c r="A47" s="39"/>
      <c r="B47" s="34"/>
      <c r="C47" s="35"/>
      <c r="D47" s="34" t="s">
        <v>126</v>
      </c>
      <c r="E47" s="36"/>
      <c r="F47" s="35"/>
      <c r="G47" s="37"/>
      <c r="H47" s="36">
        <v>3</v>
      </c>
      <c r="I47" s="58" t="s">
        <v>127</v>
      </c>
      <c r="J47" s="38" t="s">
        <v>128</v>
      </c>
    </row>
    <row r="48" spans="1:10" ht="30" x14ac:dyDescent="0.25">
      <c r="A48" s="68" t="s">
        <v>129</v>
      </c>
      <c r="B48" s="59" t="s">
        <v>120</v>
      </c>
      <c r="C48" s="61"/>
      <c r="D48" s="59" t="s">
        <v>117</v>
      </c>
      <c r="E48" s="60" t="s">
        <v>26</v>
      </c>
      <c r="F48" s="61"/>
      <c r="G48" s="61"/>
      <c r="H48" s="60">
        <v>2</v>
      </c>
      <c r="I48" s="60">
        <v>30</v>
      </c>
      <c r="J48" s="38" t="s">
        <v>130</v>
      </c>
    </row>
    <row r="49" spans="1:10" x14ac:dyDescent="0.25">
      <c r="A49" s="23" t="s">
        <v>131</v>
      </c>
      <c r="B49" s="30" t="s">
        <v>132</v>
      </c>
      <c r="C49" s="31" t="s">
        <v>133</v>
      </c>
      <c r="D49" s="30"/>
      <c r="E49" s="20" t="s">
        <v>26</v>
      </c>
      <c r="F49" s="31"/>
      <c r="G49" s="15">
        <f>444069/12</f>
        <v>37005.75</v>
      </c>
      <c r="J49" s="32"/>
    </row>
    <row r="50" spans="1:10" x14ac:dyDescent="0.25">
      <c r="A50" s="29"/>
      <c r="B50" s="30"/>
      <c r="C50" s="31"/>
      <c r="D50" s="30" t="s">
        <v>123</v>
      </c>
      <c r="F50" s="31"/>
      <c r="H50" s="20">
        <v>21</v>
      </c>
      <c r="I50" s="20" t="s">
        <v>134</v>
      </c>
      <c r="J50" s="32" t="s">
        <v>135</v>
      </c>
    </row>
    <row r="51" spans="1:10" x14ac:dyDescent="0.25">
      <c r="A51" s="29"/>
      <c r="B51" s="30"/>
      <c r="C51" s="31"/>
      <c r="D51" s="30" t="s">
        <v>126</v>
      </c>
      <c r="F51" s="31"/>
      <c r="H51" s="20">
        <v>4</v>
      </c>
      <c r="I51" s="41" t="s">
        <v>136</v>
      </c>
      <c r="J51" s="32" t="s">
        <v>137</v>
      </c>
    </row>
    <row r="52" spans="1:10" x14ac:dyDescent="0.25">
      <c r="A52" s="29"/>
      <c r="B52" s="30"/>
      <c r="C52" s="31"/>
      <c r="D52" s="30" t="s">
        <v>138</v>
      </c>
      <c r="F52" s="31"/>
      <c r="H52" s="20">
        <v>15</v>
      </c>
      <c r="I52" s="41"/>
      <c r="J52" s="32"/>
    </row>
    <row r="53" spans="1:10" ht="30" x14ac:dyDescent="0.25">
      <c r="A53" s="29" t="s">
        <v>139</v>
      </c>
      <c r="B53" s="30" t="s">
        <v>140</v>
      </c>
      <c r="C53" s="31"/>
      <c r="D53" s="30" t="s">
        <v>117</v>
      </c>
      <c r="E53" s="20" t="s">
        <v>26</v>
      </c>
      <c r="F53" s="31"/>
      <c r="G53" s="31"/>
      <c r="H53" s="20">
        <v>1</v>
      </c>
      <c r="I53" s="20">
        <v>40</v>
      </c>
      <c r="J53" s="32" t="s">
        <v>141</v>
      </c>
    </row>
    <row r="54" spans="1:10" ht="45" x14ac:dyDescent="0.25">
      <c r="A54" s="69" t="s">
        <v>142</v>
      </c>
      <c r="B54" s="59" t="s">
        <v>143</v>
      </c>
      <c r="C54" s="61" t="s">
        <v>144</v>
      </c>
      <c r="D54" s="59" t="s">
        <v>123</v>
      </c>
      <c r="E54" s="60" t="s">
        <v>26</v>
      </c>
      <c r="F54" s="61"/>
      <c r="G54" s="62">
        <f>423047/12</f>
        <v>35253.916666666664</v>
      </c>
      <c r="H54" s="60">
        <v>20</v>
      </c>
      <c r="I54" s="63" t="s">
        <v>145</v>
      </c>
      <c r="J54" s="64" t="s">
        <v>146</v>
      </c>
    </row>
    <row r="55" spans="1:10" x14ac:dyDescent="0.25">
      <c r="A55" s="39" t="s">
        <v>147</v>
      </c>
      <c r="B55" s="34" t="s">
        <v>143</v>
      </c>
      <c r="C55" s="35" t="s">
        <v>148</v>
      </c>
      <c r="D55" s="34"/>
      <c r="E55" s="36"/>
      <c r="F55" s="35"/>
      <c r="G55" s="37"/>
      <c r="H55" s="36"/>
      <c r="I55" s="36"/>
      <c r="J55" s="38"/>
    </row>
    <row r="56" spans="1:10" x14ac:dyDescent="0.25">
      <c r="A56" s="39" t="s">
        <v>149</v>
      </c>
      <c r="B56" s="34" t="s">
        <v>143</v>
      </c>
      <c r="C56" s="35"/>
      <c r="D56" s="34" t="s">
        <v>117</v>
      </c>
      <c r="E56" s="36" t="s">
        <v>26</v>
      </c>
      <c r="F56" s="35"/>
      <c r="G56" s="35"/>
      <c r="H56" s="36">
        <v>1</v>
      </c>
      <c r="I56" s="36">
        <v>30</v>
      </c>
      <c r="J56" s="38" t="s">
        <v>150</v>
      </c>
    </row>
    <row r="57" spans="1:10" x14ac:dyDescent="0.25">
      <c r="A57" s="23" t="s">
        <v>151</v>
      </c>
      <c r="B57" s="30" t="s">
        <v>152</v>
      </c>
      <c r="C57" s="31" t="s">
        <v>153</v>
      </c>
      <c r="D57" s="30" t="s">
        <v>123</v>
      </c>
      <c r="E57" s="20" t="s">
        <v>26</v>
      </c>
      <c r="F57" s="31"/>
      <c r="G57" s="15">
        <f>674287/12</f>
        <v>56190.583333333336</v>
      </c>
      <c r="H57" s="20">
        <v>37</v>
      </c>
      <c r="I57" s="20" t="s">
        <v>154</v>
      </c>
      <c r="J57" s="32" t="s">
        <v>155</v>
      </c>
    </row>
    <row r="58" spans="1:10" ht="30" x14ac:dyDescent="0.25">
      <c r="A58" s="29" t="s">
        <v>156</v>
      </c>
      <c r="B58" s="30" t="s">
        <v>157</v>
      </c>
      <c r="C58" s="31"/>
      <c r="D58" s="30" t="s">
        <v>117</v>
      </c>
      <c r="E58" s="20" t="s">
        <v>26</v>
      </c>
      <c r="F58" s="31"/>
      <c r="G58" s="31"/>
      <c r="H58" s="20">
        <v>2</v>
      </c>
      <c r="I58" s="20">
        <v>70</v>
      </c>
      <c r="J58" s="32" t="s">
        <v>158</v>
      </c>
    </row>
    <row r="59" spans="1:10" ht="30" x14ac:dyDescent="0.25">
      <c r="A59" s="33" t="s">
        <v>159</v>
      </c>
      <c r="B59" s="34" t="s">
        <v>160</v>
      </c>
      <c r="C59" s="35" t="s">
        <v>161</v>
      </c>
      <c r="D59" s="40" t="s">
        <v>62</v>
      </c>
      <c r="E59" s="36" t="s">
        <v>26</v>
      </c>
      <c r="F59" s="35"/>
      <c r="G59" s="37"/>
      <c r="H59" s="36">
        <f>17+2</f>
        <v>19</v>
      </c>
      <c r="I59" s="36"/>
      <c r="J59" s="38"/>
    </row>
    <row r="60" spans="1:10" x14ac:dyDescent="0.25">
      <c r="A60" s="33"/>
      <c r="B60" s="34"/>
      <c r="C60" s="35"/>
      <c r="D60" s="40" t="s">
        <v>162</v>
      </c>
      <c r="E60" s="36"/>
      <c r="F60" s="35"/>
      <c r="G60" s="37"/>
      <c r="H60" s="36"/>
      <c r="I60" s="36"/>
      <c r="J60" s="38" t="s">
        <v>163</v>
      </c>
    </row>
    <row r="61" spans="1:10" x14ac:dyDescent="0.25">
      <c r="A61" s="23" t="s">
        <v>164</v>
      </c>
      <c r="B61" s="30" t="s">
        <v>165</v>
      </c>
      <c r="C61" s="31"/>
      <c r="D61" t="s">
        <v>62</v>
      </c>
      <c r="F61" s="31" t="s">
        <v>26</v>
      </c>
      <c r="G61" s="15">
        <f>485*12</f>
        <v>5820</v>
      </c>
      <c r="H61" s="20">
        <v>6</v>
      </c>
      <c r="J61" s="32" t="s">
        <v>166</v>
      </c>
    </row>
    <row r="62" spans="1:10" x14ac:dyDescent="0.25">
      <c r="A62" s="33" t="s">
        <v>167</v>
      </c>
      <c r="B62" s="34" t="s">
        <v>168</v>
      </c>
      <c r="C62" s="35"/>
      <c r="D62" s="40" t="s">
        <v>169</v>
      </c>
      <c r="E62" s="36"/>
      <c r="F62" s="36" t="s">
        <v>26</v>
      </c>
      <c r="G62" s="37">
        <f>6008.49*12</f>
        <v>72101.88</v>
      </c>
      <c r="H62" s="36"/>
      <c r="I62" s="36"/>
      <c r="J62" s="38" t="s">
        <v>170</v>
      </c>
    </row>
    <row r="63" spans="1:10" x14ac:dyDescent="0.25">
      <c r="A63" s="43"/>
      <c r="B63" s="34"/>
      <c r="C63" s="35"/>
      <c r="D63" s="40" t="s">
        <v>171</v>
      </c>
      <c r="E63" s="36"/>
      <c r="F63" s="36"/>
      <c r="G63" s="37"/>
      <c r="H63" s="36">
        <v>2</v>
      </c>
      <c r="I63" s="36">
        <v>838</v>
      </c>
      <c r="J63" s="38" t="s">
        <v>172</v>
      </c>
    </row>
    <row r="64" spans="1:10" x14ac:dyDescent="0.25">
      <c r="A64" s="43"/>
      <c r="B64" s="34"/>
      <c r="C64" s="35"/>
      <c r="D64" s="40" t="s">
        <v>173</v>
      </c>
      <c r="E64" s="36"/>
      <c r="F64" s="36"/>
      <c r="G64" s="37"/>
      <c r="H64" s="36">
        <v>1</v>
      </c>
      <c r="I64" s="36">
        <v>979</v>
      </c>
      <c r="J64" s="38" t="s">
        <v>174</v>
      </c>
    </row>
    <row r="65" spans="1:10" x14ac:dyDescent="0.25">
      <c r="A65" s="43"/>
      <c r="B65" s="34"/>
      <c r="C65" s="35"/>
      <c r="D65" s="40" t="s">
        <v>175</v>
      </c>
      <c r="E65" s="36"/>
      <c r="F65" s="36"/>
      <c r="G65" s="37"/>
      <c r="H65" s="36">
        <v>1</v>
      </c>
      <c r="I65" s="36">
        <v>250</v>
      </c>
      <c r="J65" s="38" t="s">
        <v>176</v>
      </c>
    </row>
    <row r="66" spans="1:10" ht="30" x14ac:dyDescent="0.25">
      <c r="A66" s="43"/>
      <c r="B66" s="34"/>
      <c r="C66" s="35"/>
      <c r="D66" s="44" t="s">
        <v>177</v>
      </c>
      <c r="E66" s="36"/>
      <c r="F66" s="36"/>
      <c r="G66" s="37"/>
      <c r="H66" s="36">
        <v>4</v>
      </c>
      <c r="I66" s="36">
        <v>499</v>
      </c>
      <c r="J66" s="38" t="s">
        <v>178</v>
      </c>
    </row>
    <row r="67" spans="1:10" x14ac:dyDescent="0.25">
      <c r="A67" s="43"/>
      <c r="B67" s="34"/>
      <c r="C67" s="35"/>
      <c r="D67" s="44"/>
      <c r="E67" s="36"/>
      <c r="F67" s="36"/>
      <c r="G67" s="37"/>
      <c r="H67" s="36"/>
      <c r="I67" s="36"/>
      <c r="J67" s="38"/>
    </row>
    <row r="68" spans="1:10" x14ac:dyDescent="0.25">
      <c r="A68" s="24" t="s">
        <v>179</v>
      </c>
      <c r="B68" s="30" t="s">
        <v>180</v>
      </c>
      <c r="C68" s="31"/>
      <c r="D68" s="42" t="s">
        <v>181</v>
      </c>
      <c r="E68" s="20" t="s">
        <v>26</v>
      </c>
      <c r="F68" s="20"/>
      <c r="G68" s="15" t="s">
        <v>182</v>
      </c>
      <c r="H68" s="20">
        <v>2</v>
      </c>
      <c r="I68" s="20" t="s">
        <v>183</v>
      </c>
      <c r="J68" s="32" t="s">
        <v>184</v>
      </c>
    </row>
    <row r="69" spans="1:10" x14ac:dyDescent="0.25">
      <c r="A69" s="24"/>
      <c r="B69" s="30"/>
      <c r="C69" s="31"/>
      <c r="D69" s="42"/>
      <c r="F69" s="20"/>
      <c r="J69" s="32"/>
    </row>
    <row r="70" spans="1:10" x14ac:dyDescent="0.25">
      <c r="A70" s="45" t="s">
        <v>185</v>
      </c>
      <c r="B70" s="46"/>
      <c r="C70" s="47"/>
      <c r="D70" s="48"/>
      <c r="E70" s="49"/>
      <c r="F70" s="49"/>
      <c r="G70" s="50"/>
      <c r="H70" s="49"/>
      <c r="I70" s="49"/>
      <c r="J70" s="51"/>
    </row>
    <row r="71" spans="1:10" ht="135" x14ac:dyDescent="0.25">
      <c r="A71" s="65" t="s">
        <v>186</v>
      </c>
      <c r="B71" s="54" t="s">
        <v>187</v>
      </c>
      <c r="C71" s="56" t="s">
        <v>188</v>
      </c>
      <c r="D71" s="54" t="s">
        <v>189</v>
      </c>
      <c r="E71" s="55" t="s">
        <v>26</v>
      </c>
      <c r="F71" s="56"/>
      <c r="G71" s="56"/>
      <c r="H71" s="57" t="s">
        <v>190</v>
      </c>
      <c r="I71" s="57" t="s">
        <v>191</v>
      </c>
      <c r="J71" s="66" t="s">
        <v>192</v>
      </c>
    </row>
    <row r="72" spans="1:10" ht="150" x14ac:dyDescent="0.25">
      <c r="A72" s="67" t="s">
        <v>193</v>
      </c>
      <c r="B72" s="54" t="s">
        <v>194</v>
      </c>
      <c r="C72" s="54" t="s">
        <v>195</v>
      </c>
      <c r="D72" s="54" t="s">
        <v>196</v>
      </c>
      <c r="E72" s="55" t="s">
        <v>26</v>
      </c>
      <c r="F72" s="56"/>
      <c r="G72" s="56"/>
      <c r="H72" s="41" t="s">
        <v>197</v>
      </c>
      <c r="I72" s="57" t="s">
        <v>198</v>
      </c>
      <c r="J72" s="32" t="s">
        <v>199</v>
      </c>
    </row>
    <row r="73" spans="1:10" ht="150" x14ac:dyDescent="0.25">
      <c r="A73" s="67" t="s">
        <v>200</v>
      </c>
      <c r="B73" s="54" t="s">
        <v>201</v>
      </c>
      <c r="C73" s="56" t="s">
        <v>202</v>
      </c>
      <c r="D73" s="54" t="s">
        <v>196</v>
      </c>
      <c r="E73" s="55" t="s">
        <v>26</v>
      </c>
      <c r="F73" s="56"/>
      <c r="G73" s="31"/>
      <c r="H73" s="41" t="s">
        <v>203</v>
      </c>
      <c r="I73" s="57" t="s">
        <v>204</v>
      </c>
      <c r="J73" s="66" t="s">
        <v>205</v>
      </c>
    </row>
    <row r="74" spans="1:10" ht="30" x14ac:dyDescent="0.25">
      <c r="A74" s="23" t="s">
        <v>206</v>
      </c>
      <c r="B74" s="30" t="s">
        <v>207</v>
      </c>
      <c r="C74" s="31" t="s">
        <v>208</v>
      </c>
      <c r="D74" s="30" t="s">
        <v>209</v>
      </c>
      <c r="E74" s="20" t="s">
        <v>26</v>
      </c>
      <c r="F74" s="31"/>
      <c r="G74" s="31"/>
      <c r="H74" s="41" t="s">
        <v>210</v>
      </c>
      <c r="I74" s="20" t="s">
        <v>211</v>
      </c>
      <c r="J74" s="32" t="s">
        <v>212</v>
      </c>
    </row>
    <row r="75" spans="1:10" ht="30" x14ac:dyDescent="0.25">
      <c r="A75" s="23" t="s">
        <v>213</v>
      </c>
      <c r="B75" s="30" t="s">
        <v>207</v>
      </c>
      <c r="C75" s="31" t="s">
        <v>208</v>
      </c>
      <c r="D75" s="30" t="s">
        <v>214</v>
      </c>
      <c r="E75" s="20" t="s">
        <v>26</v>
      </c>
      <c r="F75" s="31"/>
      <c r="G75" s="31"/>
      <c r="H75" s="41" t="s">
        <v>215</v>
      </c>
      <c r="I75" s="20" t="s">
        <v>216</v>
      </c>
      <c r="J75" s="32" t="s">
        <v>212</v>
      </c>
    </row>
    <row r="76" spans="1:10" ht="75" x14ac:dyDescent="0.25">
      <c r="A76" s="23" t="s">
        <v>217</v>
      </c>
      <c r="B76" s="30" t="s">
        <v>207</v>
      </c>
      <c r="C76" s="31" t="s">
        <v>208</v>
      </c>
      <c r="D76" s="30" t="s">
        <v>218</v>
      </c>
      <c r="E76" s="20" t="s">
        <v>26</v>
      </c>
      <c r="F76" s="31"/>
      <c r="G76" s="31"/>
      <c r="H76" s="41" t="s">
        <v>219</v>
      </c>
      <c r="J76" s="32" t="s">
        <v>220</v>
      </c>
    </row>
    <row r="77" spans="1:10" x14ac:dyDescent="0.25">
      <c r="A77" s="23"/>
      <c r="B77" s="30"/>
      <c r="C77" s="31"/>
      <c r="D77" s="30"/>
      <c r="F77" s="31"/>
      <c r="G77" s="31"/>
      <c r="H77" s="41"/>
      <c r="J77" s="32"/>
    </row>
    <row r="78" spans="1:10" x14ac:dyDescent="0.25">
      <c r="A78" s="74" t="s">
        <v>221</v>
      </c>
      <c r="B78" s="75"/>
      <c r="C78" s="75"/>
      <c r="D78" s="30"/>
      <c r="F78" s="31"/>
      <c r="G78" s="31"/>
      <c r="H78" s="41"/>
      <c r="J78" s="32"/>
    </row>
    <row r="79" spans="1:10" ht="45" x14ac:dyDescent="0.25">
      <c r="A79" s="23" t="s">
        <v>222</v>
      </c>
      <c r="B79" s="30"/>
      <c r="C79" s="31"/>
      <c r="D79" s="30" t="s">
        <v>223</v>
      </c>
      <c r="E79" s="20" t="s">
        <v>26</v>
      </c>
      <c r="F79" s="31"/>
      <c r="G79" s="31" t="s">
        <v>182</v>
      </c>
      <c r="H79" s="41" t="s">
        <v>224</v>
      </c>
      <c r="I79" s="20" t="s">
        <v>225</v>
      </c>
      <c r="J79" s="32"/>
    </row>
    <row r="80" spans="1:10" ht="45" x14ac:dyDescent="0.25">
      <c r="A80" s="23" t="s">
        <v>226</v>
      </c>
      <c r="B80" s="30"/>
      <c r="C80" s="31"/>
      <c r="D80" s="30" t="s">
        <v>223</v>
      </c>
      <c r="E80" s="20" t="s">
        <v>26</v>
      </c>
      <c r="F80" s="31"/>
      <c r="G80" s="31" t="s">
        <v>182</v>
      </c>
      <c r="H80" s="41" t="s">
        <v>224</v>
      </c>
      <c r="I80" s="20" t="s">
        <v>227</v>
      </c>
      <c r="J80" s="32"/>
    </row>
    <row r="81" spans="1:10" ht="45" x14ac:dyDescent="0.25">
      <c r="A81" s="23" t="s">
        <v>228</v>
      </c>
      <c r="B81" s="30"/>
      <c r="C81" s="31"/>
      <c r="D81" s="30" t="s">
        <v>223</v>
      </c>
      <c r="E81" s="20" t="s">
        <v>26</v>
      </c>
      <c r="F81" s="31"/>
      <c r="G81" s="31" t="s">
        <v>182</v>
      </c>
      <c r="H81" s="41" t="s">
        <v>224</v>
      </c>
      <c r="I81" s="20" t="s">
        <v>229</v>
      </c>
      <c r="J81" s="32"/>
    </row>
    <row r="82" spans="1:10" ht="45" x14ac:dyDescent="0.25">
      <c r="A82" s="23" t="s">
        <v>230</v>
      </c>
      <c r="B82" s="30"/>
      <c r="C82" s="31"/>
      <c r="D82" s="30" t="s">
        <v>223</v>
      </c>
      <c r="E82" s="20" t="s">
        <v>26</v>
      </c>
      <c r="F82" s="31"/>
      <c r="G82" s="31" t="s">
        <v>182</v>
      </c>
      <c r="H82" s="41" t="s">
        <v>224</v>
      </c>
      <c r="I82" s="20" t="s">
        <v>231</v>
      </c>
      <c r="J82" s="32"/>
    </row>
    <row r="83" spans="1:10" ht="45" x14ac:dyDescent="0.25">
      <c r="A83" s="23" t="s">
        <v>232</v>
      </c>
      <c r="B83" s="30"/>
      <c r="C83" s="31"/>
      <c r="D83" s="30" t="s">
        <v>223</v>
      </c>
      <c r="E83" s="20" t="s">
        <v>26</v>
      </c>
      <c r="F83" s="31"/>
      <c r="G83" s="31" t="s">
        <v>182</v>
      </c>
      <c r="H83" s="41" t="s">
        <v>224</v>
      </c>
      <c r="I83" s="20" t="s">
        <v>233</v>
      </c>
      <c r="J83" s="32"/>
    </row>
    <row r="84" spans="1:10" ht="45" x14ac:dyDescent="0.25">
      <c r="A84" s="23" t="s">
        <v>234</v>
      </c>
      <c r="B84" s="30"/>
      <c r="C84" s="31"/>
      <c r="D84" s="30" t="s">
        <v>223</v>
      </c>
      <c r="E84" s="20" t="s">
        <v>26</v>
      </c>
      <c r="F84" s="31"/>
      <c r="G84" s="31" t="s">
        <v>182</v>
      </c>
      <c r="H84" s="41" t="s">
        <v>224</v>
      </c>
      <c r="I84" s="20" t="s">
        <v>235</v>
      </c>
      <c r="J84" s="32"/>
    </row>
    <row r="85" spans="1:10" ht="45" x14ac:dyDescent="0.25">
      <c r="A85" s="23" t="s">
        <v>236</v>
      </c>
      <c r="B85" s="30"/>
      <c r="C85" s="31"/>
      <c r="D85" s="30" t="s">
        <v>223</v>
      </c>
      <c r="E85" s="20" t="s">
        <v>26</v>
      </c>
      <c r="F85" s="31"/>
      <c r="G85" s="31" t="s">
        <v>182</v>
      </c>
      <c r="H85" s="41" t="s">
        <v>224</v>
      </c>
      <c r="I85" s="20" t="s">
        <v>237</v>
      </c>
      <c r="J85" s="32"/>
    </row>
    <row r="86" spans="1:10" x14ac:dyDescent="0.25">
      <c r="A86" s="23"/>
      <c r="B86" s="30"/>
      <c r="C86" s="31"/>
      <c r="D86" s="30"/>
      <c r="F86" s="31"/>
      <c r="G86" s="31"/>
      <c r="H86" s="41"/>
      <c r="J86" s="32"/>
    </row>
    <row r="87" spans="1:10" x14ac:dyDescent="0.25">
      <c r="A87" s="74" t="s">
        <v>238</v>
      </c>
      <c r="B87" s="76"/>
      <c r="C87" s="70"/>
      <c r="D87" s="30"/>
      <c r="F87" s="31"/>
      <c r="G87" s="31"/>
      <c r="H87" s="41"/>
      <c r="J87" s="32"/>
    </row>
    <row r="88" spans="1:10" ht="45" x14ac:dyDescent="0.25">
      <c r="A88" s="23" t="s">
        <v>239</v>
      </c>
      <c r="B88" s="30" t="s">
        <v>8</v>
      </c>
      <c r="C88" s="31"/>
      <c r="D88" s="30" t="s">
        <v>223</v>
      </c>
      <c r="F88" s="31"/>
      <c r="G88" s="31" t="s">
        <v>182</v>
      </c>
      <c r="H88" s="41" t="s">
        <v>224</v>
      </c>
      <c r="I88" s="20" t="s">
        <v>240</v>
      </c>
      <c r="J88" s="32"/>
    </row>
    <row r="89" spans="1:10" ht="45" x14ac:dyDescent="0.25">
      <c r="A89" s="23" t="s">
        <v>241</v>
      </c>
      <c r="B89" s="30" t="s">
        <v>8</v>
      </c>
      <c r="C89" s="31"/>
      <c r="D89" s="30" t="s">
        <v>223</v>
      </c>
      <c r="F89" s="31"/>
      <c r="G89" s="31" t="s">
        <v>182</v>
      </c>
      <c r="H89" s="41" t="s">
        <v>224</v>
      </c>
      <c r="I89" s="20" t="s">
        <v>242</v>
      </c>
      <c r="J89" s="32"/>
    </row>
    <row r="90" spans="1:10" ht="45" x14ac:dyDescent="0.25">
      <c r="A90" s="23" t="s">
        <v>243</v>
      </c>
      <c r="B90" s="30" t="s">
        <v>8</v>
      </c>
      <c r="C90" s="31"/>
      <c r="D90" s="30" t="s">
        <v>223</v>
      </c>
      <c r="F90" s="31"/>
      <c r="G90" s="31" t="s">
        <v>182</v>
      </c>
      <c r="H90" s="41" t="s">
        <v>224</v>
      </c>
      <c r="I90" s="20" t="s">
        <v>244</v>
      </c>
      <c r="J90" s="32"/>
    </row>
    <row r="91" spans="1:10" x14ac:dyDescent="0.25">
      <c r="A91" s="23"/>
      <c r="B91" s="30"/>
      <c r="C91" s="31"/>
      <c r="D91" s="30"/>
      <c r="F91" s="31"/>
      <c r="G91" s="31"/>
      <c r="H91" s="41"/>
      <c r="J91" s="32"/>
    </row>
    <row r="92" spans="1:10" x14ac:dyDescent="0.25">
      <c r="A92" s="52" t="s">
        <v>245</v>
      </c>
      <c r="B92" s="46"/>
      <c r="C92" s="47"/>
      <c r="D92" s="47"/>
      <c r="E92" s="49"/>
      <c r="F92" s="47"/>
      <c r="G92" s="50"/>
      <c r="H92" s="49"/>
      <c r="I92" s="49"/>
      <c r="J92" s="51"/>
    </row>
    <row r="93" spans="1:10" x14ac:dyDescent="0.25">
      <c r="A93" s="29" t="s">
        <v>246</v>
      </c>
      <c r="B93" s="30" t="s">
        <v>247</v>
      </c>
      <c r="C93" s="31" t="s">
        <v>248</v>
      </c>
      <c r="D93" s="30"/>
      <c r="E93" s="20" t="s">
        <v>26</v>
      </c>
      <c r="F93" s="31"/>
      <c r="G93" s="15">
        <f>115448.88/12</f>
        <v>9620.74</v>
      </c>
      <c r="J93" s="32" t="s">
        <v>249</v>
      </c>
    </row>
    <row r="94" spans="1:10" x14ac:dyDescent="0.25">
      <c r="A94" s="29" t="s">
        <v>250</v>
      </c>
      <c r="B94" s="30" t="s">
        <v>251</v>
      </c>
      <c r="C94" s="31" t="s">
        <v>252</v>
      </c>
      <c r="D94" s="30"/>
      <c r="E94" s="20" t="s">
        <v>26</v>
      </c>
      <c r="F94" s="31"/>
      <c r="G94" s="15">
        <f>43814.4/12</f>
        <v>3651.2000000000003</v>
      </c>
      <c r="J94" s="32" t="s">
        <v>253</v>
      </c>
    </row>
    <row r="95" spans="1:10" x14ac:dyDescent="0.25">
      <c r="A95" s="29" t="s">
        <v>254</v>
      </c>
      <c r="B95" s="30" t="s">
        <v>255</v>
      </c>
      <c r="C95" s="31" t="s">
        <v>256</v>
      </c>
      <c r="D95" s="30"/>
      <c r="E95" s="20" t="s">
        <v>26</v>
      </c>
      <c r="F95" s="31"/>
      <c r="G95" s="15">
        <f>7843.39/12</f>
        <v>653.6158333333334</v>
      </c>
      <c r="J95" s="32" t="s">
        <v>257</v>
      </c>
    </row>
    <row r="96" spans="1:10" x14ac:dyDescent="0.25">
      <c r="A96" s="29" t="s">
        <v>258</v>
      </c>
      <c r="B96" s="30" t="s">
        <v>259</v>
      </c>
      <c r="C96" s="31" t="s">
        <v>260</v>
      </c>
      <c r="D96" s="31"/>
      <c r="E96" s="20" t="s">
        <v>26</v>
      </c>
      <c r="F96" s="31"/>
      <c r="G96" s="15">
        <f>9866.76/12</f>
        <v>822.23</v>
      </c>
      <c r="J96" s="32" t="s">
        <v>261</v>
      </c>
    </row>
    <row r="97" spans="1:10" x14ac:dyDescent="0.25">
      <c r="A97" s="29" t="s">
        <v>262</v>
      </c>
      <c r="B97" s="30" t="s">
        <v>263</v>
      </c>
      <c r="C97" s="31" t="s">
        <v>264</v>
      </c>
      <c r="D97" s="31"/>
      <c r="E97" s="20" t="s">
        <v>26</v>
      </c>
      <c r="G97" s="15">
        <f>27676.68/12</f>
        <v>2306.39</v>
      </c>
      <c r="J97" s="32" t="s">
        <v>265</v>
      </c>
    </row>
    <row r="98" spans="1:10" x14ac:dyDescent="0.25">
      <c r="J98" s="11"/>
    </row>
    <row r="99" spans="1:10" x14ac:dyDescent="0.25">
      <c r="J99" s="11"/>
    </row>
    <row r="100" spans="1:10" x14ac:dyDescent="0.25">
      <c r="A100" s="18"/>
      <c r="J100" s="11"/>
    </row>
    <row r="101" spans="1:10" x14ac:dyDescent="0.25">
      <c r="A101" s="18"/>
      <c r="J101" s="11"/>
    </row>
    <row r="102" spans="1:10" x14ac:dyDescent="0.25">
      <c r="A102" s="18"/>
      <c r="J102" s="11"/>
    </row>
    <row r="103" spans="1:10" x14ac:dyDescent="0.25">
      <c r="A103" s="18"/>
      <c r="J103" s="11"/>
    </row>
    <row r="104" spans="1:10" x14ac:dyDescent="0.25">
      <c r="A104" s="18"/>
      <c r="J104" s="11"/>
    </row>
    <row r="105" spans="1:10" x14ac:dyDescent="0.25">
      <c r="A105" s="18"/>
      <c r="J105" s="11"/>
    </row>
    <row r="106" spans="1:10" x14ac:dyDescent="0.25">
      <c r="A106" s="18"/>
      <c r="J106" s="11"/>
    </row>
    <row r="107" spans="1:10" x14ac:dyDescent="0.25">
      <c r="A107" s="18"/>
      <c r="J107" s="11"/>
    </row>
    <row r="108" spans="1:10" x14ac:dyDescent="0.25">
      <c r="A108" s="18"/>
      <c r="J108" s="11"/>
    </row>
    <row r="109" spans="1:10" x14ac:dyDescent="0.25">
      <c r="A109" s="18"/>
      <c r="J109" s="11"/>
    </row>
    <row r="110" spans="1:10" x14ac:dyDescent="0.25">
      <c r="A110" s="18"/>
      <c r="J110" s="11"/>
    </row>
    <row r="111" spans="1:10" x14ac:dyDescent="0.25">
      <c r="A111" s="19"/>
      <c r="B111" s="12"/>
      <c r="C111" s="12"/>
      <c r="D111" s="12"/>
      <c r="E111" s="21"/>
      <c r="F111" s="12"/>
      <c r="G111" s="16"/>
      <c r="H111" s="21"/>
      <c r="I111" s="21"/>
      <c r="J111" s="13"/>
    </row>
  </sheetData>
  <sheetProtection selectLockedCells="1"/>
  <mergeCells count="2">
    <mergeCell ref="A78:C78"/>
    <mergeCell ref="A87:B87"/>
  </mergeCells>
  <hyperlinks>
    <hyperlink ref="A7" r:id="rId1" xr:uid="{00000000-0004-0000-0000-000000000000}"/>
  </hyperlinks>
  <printOptions gridLines="1"/>
  <pageMargins left="0.25" right="0.25" top="0.75" bottom="0.75" header="0.3" footer="0.3"/>
  <pageSetup paperSize="8" scale="83" fitToHeight="0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1F59233D2925840A2EF7CB3C2F7D70A" ma:contentTypeVersion="2" ma:contentTypeDescription="Luo uusi asiakirja." ma:contentTypeScope="" ma:versionID="5b6a8d636e3dddad53239569adfdcf09">
  <xsd:schema xmlns:xsd="http://www.w3.org/2001/XMLSchema" xmlns:xs="http://www.w3.org/2001/XMLSchema" xmlns:p="http://schemas.microsoft.com/office/2006/metadata/properties" xmlns:ns2="a1715ccb-fca7-402b-a66b-9039e5b5e1ee" targetNamespace="http://schemas.microsoft.com/office/2006/metadata/properties" ma:root="true" ma:fieldsID="d6f77ae223d50ba46e2a3bf863b71153" ns2:_="">
    <xsd:import namespace="a1715ccb-fca7-402b-a66b-9039e5b5e1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15ccb-fca7-402b-a66b-9039e5b5e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2CDB68-6BEC-497B-A765-30D1154A42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E2D3F7-D01F-4DAC-864F-A6CFED54F190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fa6e5887-d648-4ea2-8795-8e3ec7cdf23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F8F6BF5-3611-4E81-8F9A-62221A0CE1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Toimitilaselvity Loviisa</vt:lpstr>
      <vt:lpstr>'Toimitilaselvity Loviisa'!Tulostusalue</vt:lpstr>
      <vt:lpstr>'Toimitilaselvity Loviisa'!Tulostusotsikot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Kivilevo Pekka</dc:creator>
  <cp:keywords/>
  <dc:description/>
  <cp:lastModifiedBy>Merja Ralanti</cp:lastModifiedBy>
  <cp:revision/>
  <dcterms:created xsi:type="dcterms:W3CDTF">2021-09-14T07:46:12Z</dcterms:created>
  <dcterms:modified xsi:type="dcterms:W3CDTF">2022-03-11T13:55:47Z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0x01010021F59233D2925840A2EF7CB3C2F7D70A</vt:lpwstr>
  </property>
</Properties>
</file>